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" i="1" l="1"/>
  <c r="K16" i="1"/>
  <c r="K14" i="1"/>
  <c r="E15" i="1"/>
  <c r="F16" i="1"/>
  <c r="F14" i="1"/>
  <c r="B16" i="1"/>
  <c r="B14" i="1"/>
  <c r="F32" i="1" s="1"/>
  <c r="C17" i="1"/>
  <c r="C15" i="1"/>
  <c r="C13" i="1"/>
  <c r="S6" i="1"/>
  <c r="K32" i="1" l="1"/>
  <c r="F34" i="1"/>
  <c r="K34" i="1"/>
  <c r="L10" i="1"/>
  <c r="L24" i="1" s="1"/>
  <c r="L8" i="1"/>
  <c r="L22" i="1" s="1"/>
  <c r="L6" i="1"/>
  <c r="L20" i="1" s="1"/>
  <c r="G10" i="1"/>
  <c r="G24" i="1" s="1"/>
  <c r="G8" i="1"/>
  <c r="G6" i="1"/>
  <c r="G20" i="1" s="1"/>
  <c r="B3" i="1"/>
  <c r="B9" i="1"/>
  <c r="C8" i="1" s="1"/>
  <c r="B7" i="1"/>
  <c r="C6" i="1" s="1"/>
  <c r="Q8" i="1" l="1"/>
  <c r="G22" i="1"/>
  <c r="Q10" i="1"/>
  <c r="Q6" i="1"/>
  <c r="C10" i="1"/>
  <c r="F33" i="1"/>
  <c r="K33" i="1"/>
  <c r="K9" i="1"/>
  <c r="K23" i="1" s="1"/>
  <c r="F7" i="1"/>
  <c r="F21" i="1" s="1"/>
  <c r="F9" i="1"/>
  <c r="F23" i="1" s="1"/>
  <c r="K7" i="1"/>
  <c r="K21" i="1" s="1"/>
  <c r="P16" i="1" l="1"/>
  <c r="P14" i="1"/>
  <c r="P7" i="1"/>
  <c r="P9" i="1"/>
  <c r="J8" i="1"/>
  <c r="K31" i="1"/>
  <c r="E8" i="1"/>
  <c r="F30" i="1" s="1"/>
  <c r="J22" i="1" l="1"/>
  <c r="K30" i="1"/>
  <c r="K36" i="1" s="1"/>
  <c r="O15" i="1"/>
  <c r="F31" i="1"/>
  <c r="F36" i="1" s="1"/>
  <c r="O8" i="1"/>
  <c r="E22" i="1"/>
</calcChain>
</file>

<file path=xl/sharedStrings.xml><?xml version="1.0" encoding="utf-8"?>
<sst xmlns="http://schemas.openxmlformats.org/spreadsheetml/2006/main" count="35" uniqueCount="29">
  <si>
    <t>r</t>
  </si>
  <si>
    <t>ret</t>
  </si>
  <si>
    <t>S</t>
  </si>
  <si>
    <t>delta1</t>
  </si>
  <si>
    <t>Ha</t>
  </si>
  <si>
    <t>Hb</t>
  </si>
  <si>
    <t>va</t>
  </si>
  <si>
    <t>ha</t>
  </si>
  <si>
    <t>vb</t>
  </si>
  <si>
    <t>hb</t>
  </si>
  <si>
    <t>va+vb</t>
  </si>
  <si>
    <t>delta_a</t>
  </si>
  <si>
    <t>delta_b</t>
  </si>
  <si>
    <t>Wenn die Werte fuer r in B1 oder fuer ret in B2 geaendert werden, tun sich alle anderen Zahlen automatisch updaten.</t>
  </si>
  <si>
    <t>delta_a+delta_b</t>
  </si>
  <si>
    <t>w_up</t>
  </si>
  <si>
    <t>e^(-2r)*20</t>
  </si>
  <si>
    <t>Va</t>
  </si>
  <si>
    <t>Vb</t>
  </si>
  <si>
    <t xml:space="preserve">1f) Zu checken ist die Formel: </t>
  </si>
  <si>
    <t xml:space="preserve">v0 + delta0*(s1-s0) + delta1*(s2-s1) = h  fuer den Pfad up,down: </t>
  </si>
  <si>
    <t>Ha:</t>
  </si>
  <si>
    <t>v0</t>
  </si>
  <si>
    <t>delta0</t>
  </si>
  <si>
    <t>s1-s0</t>
  </si>
  <si>
    <t>s</t>
  </si>
  <si>
    <t>s2-s1</t>
  </si>
  <si>
    <t>v3</t>
  </si>
  <si>
    <t>Hb: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</si>
</sst>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1EF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3" fillId="5" borderId="0" xfId="0" applyFont="1" applyFill="1"/>
    <xf numFmtId="0" fontId="0" fillId="5" borderId="0" xfId="0" applyFill="1"/>
    <xf numFmtId="0" fontId="4" fillId="0" borderId="0" xfId="0" applyFont="1"/>
    <xf numFmtId="9" fontId="4" fillId="0" borderId="0" xfId="0" applyNumberFormat="1" applyFont="1"/>
    <xf numFmtId="0" fontId="3" fillId="6" borderId="0" xfId="0" applyFont="1" applyFill="1"/>
    <xf numFmtId="0" fontId="0" fillId="6" borderId="0" xfId="0" applyFill="1"/>
    <xf numFmtId="0" fontId="3" fillId="7" borderId="0" xfId="0" applyFont="1" applyFill="1"/>
    <xf numFmtId="0" fontId="0" fillId="7" borderId="0" xfId="0" applyFill="1"/>
    <xf numFmtId="0" fontId="5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1EFF5"/>
      <color rgb="FFEBE7F1"/>
      <color rgb="FFE7EEF5"/>
      <color rgb="FFC9D8E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B1" sqref="B1"/>
    </sheetView>
  </sheetViews>
  <sheetFormatPr defaultRowHeight="15" x14ac:dyDescent="0.25"/>
  <cols>
    <col min="19" max="19" width="12.5703125" customWidth="1"/>
  </cols>
  <sheetData>
    <row r="1" spans="1:19" ht="15.75" x14ac:dyDescent="0.25">
      <c r="A1" s="11" t="s">
        <v>0</v>
      </c>
      <c r="B1" s="12">
        <v>0.05</v>
      </c>
      <c r="E1" t="s">
        <v>13</v>
      </c>
    </row>
    <row r="2" spans="1:19" ht="15.75" x14ac:dyDescent="0.25">
      <c r="A2" s="11" t="s">
        <v>1</v>
      </c>
      <c r="B2" s="12">
        <v>0.1</v>
      </c>
    </row>
    <row r="3" spans="1:19" x14ac:dyDescent="0.25">
      <c r="A3" t="s">
        <v>15</v>
      </c>
      <c r="B3">
        <f>(EXP(B1)-1+B2)/(2*B2)</f>
        <v>0.75635548188012058</v>
      </c>
    </row>
    <row r="5" spans="1:19" s="4" customFormat="1" x14ac:dyDescent="0.25">
      <c r="A5" s="9" t="s">
        <v>2</v>
      </c>
      <c r="B5" s="9"/>
      <c r="C5" s="9"/>
      <c r="E5" s="5" t="s">
        <v>6</v>
      </c>
      <c r="F5" s="5"/>
      <c r="G5" s="5" t="s">
        <v>7</v>
      </c>
      <c r="H5" s="5" t="s">
        <v>4</v>
      </c>
      <c r="J5" s="5" t="s">
        <v>8</v>
      </c>
      <c r="K5" s="5"/>
      <c r="L5" s="5" t="s">
        <v>9</v>
      </c>
      <c r="M5" s="5" t="s">
        <v>5</v>
      </c>
      <c r="O5" s="7" t="s">
        <v>10</v>
      </c>
      <c r="P5" s="7"/>
      <c r="Q5" s="7"/>
      <c r="S5" s="4" t="s">
        <v>16</v>
      </c>
    </row>
    <row r="6" spans="1:19" x14ac:dyDescent="0.25">
      <c r="A6" s="10"/>
      <c r="B6" s="10"/>
      <c r="C6" s="10">
        <f>B7*(1+$B$2)</f>
        <v>121.00000000000003</v>
      </c>
      <c r="E6" s="1"/>
      <c r="F6" s="1"/>
      <c r="G6" s="1">
        <f>EXP(-2*$B$1)*H6</f>
        <v>18.096748360719189</v>
      </c>
      <c r="H6" s="1">
        <v>20</v>
      </c>
      <c r="J6" s="1"/>
      <c r="K6" s="1"/>
      <c r="L6" s="1">
        <f>EXP(-2*$B$1)*M6</f>
        <v>0</v>
      </c>
      <c r="M6" s="1">
        <v>0</v>
      </c>
      <c r="O6" s="8"/>
      <c r="P6" s="8"/>
      <c r="Q6" s="8">
        <f>G6+L6</f>
        <v>18.096748360719189</v>
      </c>
      <c r="S6">
        <f>EXP(-2*B1)*20</f>
        <v>18.096748360719189</v>
      </c>
    </row>
    <row r="7" spans="1:19" x14ac:dyDescent="0.25">
      <c r="A7" s="10"/>
      <c r="B7" s="10">
        <f>A8*(1+$B$2)</f>
        <v>110.00000000000001</v>
      </c>
      <c r="C7" s="10"/>
      <c r="E7" s="1"/>
      <c r="F7" s="1">
        <f>$B$3*G6+(1-$B$3)*G8</f>
        <v>15.892161593777118</v>
      </c>
      <c r="G7" s="1"/>
      <c r="H7" s="1"/>
      <c r="J7" s="1"/>
      <c r="K7" s="1">
        <f>$B$3*L6+(1-$B$3)*L8</f>
        <v>2.2045867669420725</v>
      </c>
      <c r="L7" s="1"/>
      <c r="M7" s="1"/>
      <c r="O7" s="8"/>
      <c r="P7" s="8">
        <f>F7+K7</f>
        <v>18.096748360719189</v>
      </c>
      <c r="Q7" s="8"/>
    </row>
    <row r="8" spans="1:19" x14ac:dyDescent="0.25">
      <c r="A8" s="10">
        <v>100</v>
      </c>
      <c r="B8" s="10"/>
      <c r="C8" s="10">
        <f>B9*(1+$B$2)</f>
        <v>99.000000000000014</v>
      </c>
      <c r="E8" s="1">
        <f>$B$3*F7+(1-$B$3)*F9</f>
        <v>13.687574826835046</v>
      </c>
      <c r="F8" s="1"/>
      <c r="G8" s="18">
        <f>EXP(-2*$B$1)*H8</f>
        <v>9.0483741803595947</v>
      </c>
      <c r="H8" s="1">
        <v>10</v>
      </c>
      <c r="J8" s="1">
        <f>$B$3*K7+(1-$B$3)*K9</f>
        <v>4.4091735338841449</v>
      </c>
      <c r="K8" s="1"/>
      <c r="L8" s="18">
        <f>EXP(-2*$B$1)*M8</f>
        <v>9.0483741803595947</v>
      </c>
      <c r="M8" s="1">
        <v>10</v>
      </c>
      <c r="O8" s="8">
        <f>E8+J8</f>
        <v>18.096748360719189</v>
      </c>
      <c r="P8" s="8"/>
      <c r="Q8" s="8">
        <f>G8+L8</f>
        <v>18.096748360719189</v>
      </c>
    </row>
    <row r="9" spans="1:19" x14ac:dyDescent="0.25">
      <c r="A9" s="10"/>
      <c r="B9" s="10">
        <f>A8*(1-$B$2)</f>
        <v>90</v>
      </c>
      <c r="C9" s="10"/>
      <c r="E9" s="1"/>
      <c r="F9" s="1">
        <f>$B$3*G8+(1-$B$3)*G10</f>
        <v>6.8437874134175223</v>
      </c>
      <c r="G9" s="1"/>
      <c r="H9" s="1"/>
      <c r="J9" s="1"/>
      <c r="K9" s="1">
        <f>$B$3*L8+(1-$B$3)*L10</f>
        <v>11.252960947301666</v>
      </c>
      <c r="L9" s="1"/>
      <c r="M9" s="1"/>
      <c r="O9" s="8"/>
      <c r="P9" s="8">
        <f>F9+K9</f>
        <v>18.096748360719189</v>
      </c>
      <c r="Q9" s="8"/>
    </row>
    <row r="10" spans="1:19" x14ac:dyDescent="0.25">
      <c r="A10" s="10"/>
      <c r="B10" s="10"/>
      <c r="C10" s="10">
        <f>B9*(1-$B$2)</f>
        <v>81</v>
      </c>
      <c r="E10" s="1"/>
      <c r="F10" s="1"/>
      <c r="G10" s="1">
        <f>EXP(-2*$B$1)*H10</f>
        <v>0</v>
      </c>
      <c r="H10" s="1">
        <v>0</v>
      </c>
      <c r="J10" s="1"/>
      <c r="K10" s="1"/>
      <c r="L10" s="1">
        <f>EXP(-2*$B$1)*M10</f>
        <v>18.096748360719189</v>
      </c>
      <c r="M10" s="1">
        <v>20</v>
      </c>
      <c r="O10" s="8"/>
      <c r="P10" s="8"/>
      <c r="Q10" s="8">
        <f>G10+L10</f>
        <v>18.096748360719189</v>
      </c>
    </row>
    <row r="12" spans="1:19" s="4" customFormat="1" x14ac:dyDescent="0.25">
      <c r="A12" s="15" t="s">
        <v>25</v>
      </c>
      <c r="B12" s="15"/>
      <c r="C12" s="15"/>
      <c r="E12" s="6" t="s">
        <v>11</v>
      </c>
      <c r="F12" s="6"/>
      <c r="G12" s="6"/>
      <c r="H12" s="6"/>
      <c r="J12" s="6" t="s">
        <v>12</v>
      </c>
      <c r="K12" s="6"/>
      <c r="L12" s="6"/>
      <c r="M12" s="6"/>
      <c r="O12" s="7" t="s">
        <v>14</v>
      </c>
      <c r="P12" s="7"/>
      <c r="Q12" s="7"/>
    </row>
    <row r="13" spans="1:19" x14ac:dyDescent="0.25">
      <c r="A13" s="16"/>
      <c r="B13" s="16"/>
      <c r="C13" s="16">
        <f>EXP(-2*$B$1)*C6</f>
        <v>109.48532758235113</v>
      </c>
      <c r="E13" s="2"/>
      <c r="F13" s="2"/>
      <c r="G13" s="2"/>
      <c r="H13" s="2"/>
      <c r="J13" s="2"/>
      <c r="K13" s="2"/>
      <c r="L13" s="2"/>
      <c r="M13" s="2"/>
      <c r="O13" s="8"/>
      <c r="P13" s="8"/>
      <c r="Q13" s="8"/>
    </row>
    <row r="14" spans="1:19" x14ac:dyDescent="0.25">
      <c r="A14" s="16"/>
      <c r="B14" s="16">
        <f>EXP(-$B$1)*B7</f>
        <v>104.63523669507856</v>
      </c>
      <c r="C14" s="16"/>
      <c r="E14" s="2"/>
      <c r="F14" s="2">
        <f>(G6-G8)/(C13-C15)</f>
        <v>0.4545454545454542</v>
      </c>
      <c r="G14" s="2"/>
      <c r="H14" s="2"/>
      <c r="J14" s="2"/>
      <c r="K14" s="2">
        <f>(L6-L8)/(C13-C15)</f>
        <v>-0.4545454545454542</v>
      </c>
      <c r="L14" s="2"/>
      <c r="M14" s="2"/>
      <c r="O14" s="8"/>
      <c r="P14" s="8">
        <f>F14+K14</f>
        <v>0</v>
      </c>
      <c r="Q14" s="8"/>
    </row>
    <row r="15" spans="1:19" x14ac:dyDescent="0.25">
      <c r="A15" s="16">
        <v>100</v>
      </c>
      <c r="B15" s="16"/>
      <c r="C15" s="16">
        <f>EXP(-2*$B$1)*C8</f>
        <v>89.578904385560008</v>
      </c>
      <c r="E15" s="2">
        <f>(F7-F9)/(B14-B16)</f>
        <v>0.47561471225035656</v>
      </c>
      <c r="F15" s="2"/>
      <c r="G15" s="2"/>
      <c r="H15" s="2"/>
      <c r="J15" s="2">
        <f>(K7-K9)/(B14-B16)</f>
        <v>-0.47561471225035656</v>
      </c>
      <c r="K15" s="2"/>
      <c r="L15" s="2"/>
      <c r="M15" s="2"/>
      <c r="O15" s="8">
        <f>E15+J15</f>
        <v>0</v>
      </c>
      <c r="P15" s="8"/>
      <c r="Q15" s="8"/>
    </row>
    <row r="16" spans="1:19" x14ac:dyDescent="0.25">
      <c r="A16" s="16"/>
      <c r="B16" s="16">
        <f>EXP(-$B$1)*B9</f>
        <v>85.610648205064265</v>
      </c>
      <c r="C16" s="16"/>
      <c r="E16" s="2"/>
      <c r="F16" s="2">
        <f>(G8-G10)/(C15-C17)</f>
        <v>0.55555555555555514</v>
      </c>
      <c r="G16" s="2"/>
      <c r="H16" s="2"/>
      <c r="J16" s="2"/>
      <c r="K16" s="2">
        <f>(L8-L10)/(C15-C17)</f>
        <v>-0.55555555555555514</v>
      </c>
      <c r="L16" s="2"/>
      <c r="M16" s="2"/>
      <c r="O16" s="8"/>
      <c r="P16" s="8">
        <f>F16+K16</f>
        <v>0</v>
      </c>
      <c r="Q16" s="8"/>
    </row>
    <row r="17" spans="1:13" x14ac:dyDescent="0.25">
      <c r="A17" s="16"/>
      <c r="B17" s="16"/>
      <c r="C17" s="16">
        <f>EXP(-2*$B$1)*C10</f>
        <v>73.291830860912725</v>
      </c>
    </row>
    <row r="19" spans="1:13" s="4" customFormat="1" x14ac:dyDescent="0.25">
      <c r="E19" s="13" t="s">
        <v>17</v>
      </c>
      <c r="F19" s="13"/>
      <c r="G19" s="13"/>
      <c r="H19" s="13"/>
      <c r="J19" s="13" t="s">
        <v>18</v>
      </c>
      <c r="K19" s="13"/>
      <c r="L19" s="13"/>
      <c r="M19" s="13"/>
    </row>
    <row r="20" spans="1:13" x14ac:dyDescent="0.25">
      <c r="E20" s="14"/>
      <c r="F20" s="14"/>
      <c r="G20" s="14">
        <f>EXP(2*$B$1)*G6</f>
        <v>20</v>
      </c>
      <c r="H20" s="14"/>
      <c r="J20" s="14"/>
      <c r="K20" s="14"/>
      <c r="L20" s="14">
        <f>EXP(2*$B$1)*L6</f>
        <v>0</v>
      </c>
      <c r="M20" s="14"/>
    </row>
    <row r="21" spans="1:13" x14ac:dyDescent="0.25">
      <c r="E21" s="14"/>
      <c r="F21" s="14">
        <f>EXP($B$1)*F7</f>
        <v>16.706970142475015</v>
      </c>
      <c r="G21" s="14"/>
      <c r="H21" s="14"/>
      <c r="J21" s="14"/>
      <c r="K21" s="14">
        <f>EXP($B$1)*K7</f>
        <v>2.3176183475392667</v>
      </c>
      <c r="L21" s="14"/>
      <c r="M21" s="14"/>
    </row>
    <row r="22" spans="1:13" x14ac:dyDescent="0.25">
      <c r="E22" s="14">
        <f>E8</f>
        <v>13.687574826835046</v>
      </c>
      <c r="F22" s="14"/>
      <c r="G22" s="14">
        <f>EXP(2*$B$1)*G8</f>
        <v>10</v>
      </c>
      <c r="H22" s="14"/>
      <c r="J22" s="14">
        <f>J8</f>
        <v>4.4091735338841449</v>
      </c>
      <c r="K22" s="14"/>
      <c r="L22" s="14">
        <f>EXP(2*$B$1)*L8</f>
        <v>10</v>
      </c>
      <c r="M22" s="14"/>
    </row>
    <row r="23" spans="1:13" x14ac:dyDescent="0.25">
      <c r="E23" s="14"/>
      <c r="F23" s="14">
        <f>EXP($B$1)*F9</f>
        <v>7.1946758974678726</v>
      </c>
      <c r="G23" s="14"/>
      <c r="H23" s="14"/>
      <c r="J23" s="14"/>
      <c r="K23" s="14">
        <f>EXP($B$1)*K9</f>
        <v>11.829912592546405</v>
      </c>
      <c r="L23" s="14"/>
      <c r="M23" s="14"/>
    </row>
    <row r="24" spans="1:13" x14ac:dyDescent="0.25">
      <c r="E24" s="14"/>
      <c r="F24" s="14"/>
      <c r="G24" s="14">
        <f>EXP(2*$B$1)*G10</f>
        <v>0</v>
      </c>
      <c r="H24" s="14"/>
      <c r="J24" s="14"/>
      <c r="K24" s="14"/>
      <c r="L24" s="14">
        <f>EXP(2*$B$1)*L10</f>
        <v>20</v>
      </c>
      <c r="M24" s="14"/>
    </row>
    <row r="27" spans="1:13" x14ac:dyDescent="0.25">
      <c r="A27" t="s">
        <v>19</v>
      </c>
      <c r="D27" t="s">
        <v>20</v>
      </c>
    </row>
    <row r="29" spans="1:13" s="4" customFormat="1" x14ac:dyDescent="0.25">
      <c r="E29" s="4" t="s">
        <v>21</v>
      </c>
      <c r="J29" s="4" t="s">
        <v>28</v>
      </c>
    </row>
    <row r="30" spans="1:13" x14ac:dyDescent="0.25">
      <c r="E30" t="s">
        <v>22</v>
      </c>
      <c r="F30">
        <f>E8</f>
        <v>13.687574826835046</v>
      </c>
      <c r="J30" t="s">
        <v>22</v>
      </c>
      <c r="K30">
        <f>J8</f>
        <v>4.4091735338841449</v>
      </c>
    </row>
    <row r="31" spans="1:13" x14ac:dyDescent="0.25">
      <c r="E31" t="s">
        <v>23</v>
      </c>
      <c r="F31">
        <f>E15</f>
        <v>0.47561471225035656</v>
      </c>
      <c r="J31" t="s">
        <v>23</v>
      </c>
      <c r="K31">
        <f>J15</f>
        <v>-0.47561471225035656</v>
      </c>
    </row>
    <row r="32" spans="1:13" x14ac:dyDescent="0.25">
      <c r="E32" t="s">
        <v>24</v>
      </c>
      <c r="F32">
        <f>B14-A15</f>
        <v>4.6352366950785608</v>
      </c>
      <c r="J32" t="s">
        <v>24</v>
      </c>
      <c r="K32">
        <f>B14-A15</f>
        <v>4.6352366950785608</v>
      </c>
    </row>
    <row r="33" spans="5:11" x14ac:dyDescent="0.25">
      <c r="E33" t="s">
        <v>3</v>
      </c>
      <c r="F33">
        <f>F14</f>
        <v>0.4545454545454542</v>
      </c>
      <c r="J33" t="s">
        <v>3</v>
      </c>
      <c r="K33">
        <f>K14</f>
        <v>-0.4545454545454542</v>
      </c>
    </row>
    <row r="34" spans="5:11" x14ac:dyDescent="0.25">
      <c r="E34" t="s">
        <v>26</v>
      </c>
      <c r="F34">
        <f>C15-B14</f>
        <v>-15.056332309518552</v>
      </c>
      <c r="J34" t="s">
        <v>26</v>
      </c>
      <c r="K34">
        <f>C15-B14</f>
        <v>-15.056332309518552</v>
      </c>
    </row>
    <row r="36" spans="5:11" x14ac:dyDescent="0.25">
      <c r="E36" s="3" t="s">
        <v>27</v>
      </c>
      <c r="F36" s="17">
        <f>F30+F31*F32+F33*F34</f>
        <v>9.0483741803596125</v>
      </c>
      <c r="J36" s="3" t="s">
        <v>27</v>
      </c>
      <c r="K36" s="17">
        <f>K30+K31*K32+K33*K34</f>
        <v>9.0483741803595805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</dc:creator>
  <cp:lastModifiedBy>detlef</cp:lastModifiedBy>
  <dcterms:created xsi:type="dcterms:W3CDTF">2019-05-06T07:59:56Z</dcterms:created>
  <dcterms:modified xsi:type="dcterms:W3CDTF">2019-05-13T22:27:33Z</dcterms:modified>
</cp:coreProperties>
</file>